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065" yWindow="585" windowWidth="11355" windowHeight="7335"/>
  </bookViews>
  <sheets>
    <sheet name="Доходы" sheetId="12" r:id="rId1"/>
  </sheets>
  <definedNames>
    <definedName name="_xlnm._FilterDatabase" localSheetId="0" hidden="1">Доходы!$A$8:$B$49</definedName>
    <definedName name="_xlnm.Print_Area" localSheetId="0">Доходы!$A$1:$G$49</definedName>
  </definedNames>
  <calcPr calcId="144525"/>
</workbook>
</file>

<file path=xl/calcChain.xml><?xml version="1.0" encoding="utf-8"?>
<calcChain xmlns="http://schemas.openxmlformats.org/spreadsheetml/2006/main">
  <c r="E29" i="12" l="1"/>
  <c r="E14" i="12"/>
  <c r="E44" i="12" l="1"/>
  <c r="D44" i="12"/>
  <c r="E36" i="12"/>
  <c r="D36" i="12"/>
  <c r="G36" i="12" s="1"/>
  <c r="G37" i="12"/>
  <c r="F37" i="12"/>
  <c r="F36" i="12"/>
  <c r="E35" i="12" l="1"/>
  <c r="D35" i="12" l="1"/>
  <c r="C35" i="12"/>
  <c r="G46" i="12"/>
  <c r="F46" i="12"/>
  <c r="D34" i="12" l="1"/>
  <c r="C44" i="12"/>
  <c r="E42" i="12"/>
  <c r="D42" i="12"/>
  <c r="C42" i="12"/>
  <c r="G41" i="12"/>
  <c r="F41" i="12"/>
  <c r="E40" i="12"/>
  <c r="E39" i="12" s="1"/>
  <c r="D40" i="12"/>
  <c r="D39" i="12" s="1"/>
  <c r="C40" i="12"/>
  <c r="C39" i="12" s="1"/>
  <c r="D29" i="12"/>
  <c r="C29" i="12"/>
  <c r="E27" i="12"/>
  <c r="D27" i="12"/>
  <c r="C27" i="12"/>
  <c r="G28" i="12"/>
  <c r="F28" i="12"/>
  <c r="G25" i="12"/>
  <c r="F25" i="12"/>
  <c r="E24" i="12"/>
  <c r="D24" i="12"/>
  <c r="C24" i="12"/>
  <c r="G23" i="12"/>
  <c r="F23" i="12"/>
  <c r="G22" i="12"/>
  <c r="F22" i="12"/>
  <c r="E21" i="12"/>
  <c r="C21" i="12"/>
  <c r="E19" i="12"/>
  <c r="D19" i="12"/>
  <c r="C19" i="12"/>
  <c r="E34" i="12" l="1"/>
  <c r="C26" i="12"/>
  <c r="D26" i="12"/>
  <c r="E26" i="12"/>
  <c r="G21" i="12"/>
  <c r="F21" i="12"/>
  <c r="C14" i="12" l="1"/>
  <c r="D14" i="12"/>
  <c r="D13" i="12" l="1"/>
  <c r="D12" i="12" s="1"/>
  <c r="D11" i="12" s="1"/>
  <c r="E31" i="12"/>
  <c r="F47" i="12" l="1"/>
  <c r="G47" i="12"/>
  <c r="E13" i="12" l="1"/>
  <c r="E12" i="12" s="1"/>
  <c r="E11" i="12" s="1"/>
  <c r="D33" i="12" l="1"/>
  <c r="D49" i="12" s="1"/>
  <c r="F48" i="12"/>
  <c r="G48" i="12"/>
  <c r="C13" i="12" l="1"/>
  <c r="C12" i="12" s="1"/>
  <c r="C11" i="12" s="1"/>
  <c r="C34" i="12" l="1"/>
  <c r="C33" i="12" s="1"/>
  <c r="G20" i="12"/>
  <c r="F20" i="12"/>
  <c r="G18" i="12"/>
  <c r="F18" i="12"/>
  <c r="G17" i="12"/>
  <c r="F17" i="12"/>
  <c r="G15" i="12"/>
  <c r="F15" i="12"/>
  <c r="G14" i="12"/>
  <c r="F14" i="12"/>
  <c r="F13" i="12"/>
  <c r="G13" i="12" l="1"/>
  <c r="C49" i="12" l="1"/>
  <c r="G39" i="12" l="1"/>
  <c r="F39" i="12"/>
  <c r="F45" i="12" l="1"/>
  <c r="G45" i="12"/>
  <c r="E33" i="12" l="1"/>
  <c r="F16" i="12" l="1"/>
  <c r="G16" i="12"/>
  <c r="F27" i="12"/>
  <c r="F30" i="12"/>
  <c r="G30" i="12"/>
  <c r="F32" i="12"/>
  <c r="G32" i="12"/>
  <c r="F38" i="12"/>
  <c r="G38" i="12"/>
  <c r="F43" i="12"/>
  <c r="G43" i="12"/>
  <c r="F35" i="12"/>
  <c r="G35" i="12"/>
  <c r="G40" i="12" l="1"/>
  <c r="F19" i="12"/>
  <c r="G27" i="12"/>
  <c r="F40" i="12"/>
  <c r="G29" i="12"/>
  <c r="G19" i="12"/>
  <c r="F29" i="12"/>
  <c r="F24" i="12"/>
  <c r="F44" i="12"/>
  <c r="G24" i="12"/>
  <c r="G12" i="12"/>
  <c r="F26" i="12" l="1"/>
  <c r="F42" i="12"/>
  <c r="G26" i="12"/>
  <c r="G44" i="12"/>
  <c r="E49" i="12"/>
  <c r="F12" i="12"/>
  <c r="G42" i="12"/>
  <c r="F49" i="12" l="1"/>
  <c r="G49" i="12"/>
  <c r="F11" i="12"/>
  <c r="F34" i="12"/>
  <c r="G11" i="12"/>
  <c r="G34" i="12"/>
  <c r="G33" i="12" l="1"/>
  <c r="F33" i="12"/>
</calcChain>
</file>

<file path=xl/sharedStrings.xml><?xml version="1.0" encoding="utf-8"?>
<sst xmlns="http://schemas.openxmlformats.org/spreadsheetml/2006/main" count="93" uniqueCount="91">
  <si>
    <t>Код по бюджетной классификации</t>
  </si>
  <si>
    <t>Наименование показателя</t>
  </si>
  <si>
    <t xml:space="preserve">Утверждено по бюджету </t>
  </si>
  <si>
    <t xml:space="preserve">Уточненный план </t>
  </si>
  <si>
    <t>000 1 00 00000 00 0000 000</t>
  </si>
  <si>
    <t xml:space="preserve"> Д О Х О Д 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</si>
  <si>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</si>
  <si>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</si>
  <si>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</si>
  <si>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</si>
  <si>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 xml:space="preserve"> - налог на доходы физических лиц c доходов, полученных в виде дивидентов от долевого участия в деятельности организаций</t>
  </si>
  <si>
    <t>000 1 01 02040 01 0000 110</t>
  </si>
  <si>
    <t>000 1 05 00000 00 0000 000</t>
  </si>
  <si>
    <t>НАЛОГИ НА СОВОКУПНЫЙ ДОХОД</t>
  </si>
  <si>
    <t>000 1 05 03000 01 0000  110</t>
  </si>
  <si>
    <t>Единый сельскохозяйственный налог</t>
  </si>
  <si>
    <t>000 1 06 00000 00 0000 000</t>
  </si>
  <si>
    <t>НАЛОГИ НА ИМУЩЕСТВО</t>
  </si>
  <si>
    <t>000 10601030 100000 110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</si>
  <si>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</si>
  <si>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000  1  06  06000  00  0000  110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</si>
  <si>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</si>
  <si>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</si>
  <si>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</si>
  <si>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</si>
  <si>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</si>
  <si>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</si>
  <si>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</si>
  <si>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уполномоченные в соответствии с законодательными актами РФ</t>
  </si>
  <si>
    <t>Доходы от сдачи в аренду имущества, находящегося в государственной и муниципальной собственности</t>
  </si>
  <si>
    <t>000 1 11 09000 00 0000 120</t>
  </si>
  <si>
    <t>Прочие доходы от использования имущества и прав,находящихся в муниципальной собственности</t>
  </si>
  <si>
    <t xml:space="preserve"> к утверждённому плану</t>
  </si>
  <si>
    <t xml:space="preserve">к уточнённому  плану </t>
  </si>
  <si>
    <t>000 1 17 00000 00 0000 000</t>
  </si>
  <si>
    <t>ПРОЧИЕ НЕНАЛОГОВЫЕ ДОХОДЫ</t>
  </si>
  <si>
    <t>000 2 00 00000 00 0000 000</t>
  </si>
  <si>
    <t>БЕЗВОЗМЕЗДНЫЕ ПЕРЕЧИСЛЕНИЯ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</si>
  <si>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</si>
  <si>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</si>
  <si>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</si>
  <si>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</si>
  <si>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</si>
  <si>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Субвенции от других бюджетов бюджетной системы Российской Федерации</t>
  </si>
  <si>
    <t>Итого доходов</t>
  </si>
  <si>
    <t>процент исполнения</t>
  </si>
  <si>
    <t>000 1 01 02010 01 0000 110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</si>
  <si>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</si>
  <si>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</si>
  <si>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</si>
  <si>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</si>
  <si>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</si>
  <si>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</si>
  <si>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тыс. руб.</t>
  </si>
  <si>
    <t>Приложение № 1</t>
  </si>
  <si>
    <t xml:space="preserve">Годовые назначения </t>
  </si>
  <si>
    <t xml:space="preserve">Кассовое исполнение </t>
  </si>
  <si>
    <t>Иные межбюджетные трансферты</t>
  </si>
  <si>
    <t>000 207 00000 00 0000 151</t>
  </si>
  <si>
    <t>Прочие безвозмездные поступления в бюджеты муниципальных районов</t>
  </si>
  <si>
    <t>000 2 02 15000 00 0000 150</t>
  </si>
  <si>
    <t xml:space="preserve"> 000 2 02 20000 00 0000 150</t>
  </si>
  <si>
    <t>000 2 02 04000 00 0000 150</t>
  </si>
  <si>
    <t xml:space="preserve"> 000 2 02 30000 00 0000 150</t>
  </si>
  <si>
    <t>000 2 02 29999 00 0000 150</t>
  </si>
  <si>
    <t>к Распоряжению Администрации сельского поселения "Дунаевское"</t>
  </si>
  <si>
    <t>Отчет    об исполнении  доходов бюджета сельского поселения "Дунаевское"</t>
  </si>
  <si>
    <t>000 1 11 05025 10 0000 120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</si>
  <si>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</si>
  <si>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</si>
  <si>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</si>
  <si>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000 1 17 01050 10 0000 180</t>
  </si>
  <si>
    <t>Невыясненные поступления, зачисляемые в бюджеты сельских поселений</t>
  </si>
  <si>
    <t xml:space="preserve"> 000 2 02 15001 10 0000 150</t>
  </si>
  <si>
    <t>Дотации бюджетам сельских поселений на выранивание уровня бюджетной обеспеченности</t>
  </si>
  <si>
    <t xml:space="preserve"> 000 2 02 29999 10 0000 150</t>
  </si>
  <si>
    <t>Прочие субсидии бюджетам сельских поселений</t>
  </si>
  <si>
    <t xml:space="preserve"> 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</si>
  <si>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</si>
  <si>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</si>
  <si>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</si>
  <si>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000 202 45160 10 0000 150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</si>
  <si>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</si>
  <si>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000 202 49999 10 0000 150</t>
  </si>
  <si>
    <t xml:space="preserve">Прочие межбюджетные трансферты, передаваемые бюджетам сельских поселений </t>
  </si>
  <si>
    <t xml:space="preserve"> 000 2 02 19999 10 0000 150</t>
  </si>
  <si>
    <t>Прочие дотации</t>
  </si>
  <si>
    <t>Прочие дотации бюджетам сельских поселений</t>
  </si>
  <si>
    <t>за 3 квартал 2023 года</t>
  </si>
  <si>
    <t>на 01.10.2023</t>
  </si>
  <si>
    <t>от  10.10.2023 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</si>
</sst>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#,##0.0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Arial Cyr"/>
      <charset val="204"/>
    </font>
    <font>
      <vertAlign val="superscript"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i/>
      <sz val="10"/>
      <name val="Arial Cyr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21" fillId="0" borderId="17">
      <alignment horizontal="center" vertical="center" wrapText="1"/>
    </xf>
    <xf numFmtId="0" fontId="1" fillId="0" borderId="0"/>
    <xf numFmtId="49" fontId="19" fillId="0" borderId="17">
      <alignment horizontal="center" vertical="center" wrapText="1"/>
    </xf>
  </cellStyleXfs>
  <cellXfs count="90">
    <xf numFmtId="0" fontId="0" fillId="0" borderId="0" xfId="0"/>
    <xf numFmtId="0" fontId="4" fillId="0" borderId="0" xfId="0" applyFont="1"/>
    <xf numFmtId="0" fontId="0" fillId="0" borderId="0" xfId="0" applyBorder="1"/>
    <xf numFmtId="0" fontId="0" fillId="0" borderId="0" xfId="0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top" wrapText="1"/>
    </xf>
    <xf numFmtId="0" fontId="5" fillId="2" borderId="0" xfId="0" applyFont="1" applyFill="1" applyBorder="1" applyAlignment="1"/>
    <xf numFmtId="0" fontId="0" fillId="0" borderId="0" xfId="0" applyFont="1"/>
    <xf numFmtId="0" fontId="10" fillId="0" borderId="1" xfId="4" applyFont="1" applyBorder="1" applyAlignment="1"/>
    <xf numFmtId="0" fontId="6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2" fontId="10" fillId="2" borderId="2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Border="1" applyAlignment="1"/>
    <xf numFmtId="49" fontId="15" fillId="0" borderId="1" xfId="0" applyNumberFormat="1" applyFont="1" applyBorder="1" applyAlignment="1"/>
    <xf numFmtId="0" fontId="0" fillId="0" borderId="1" xfId="0" applyFont="1" applyBorder="1" applyAlignment="1"/>
    <xf numFmtId="0" fontId="8" fillId="0" borderId="1" xfId="0" applyFont="1" applyBorder="1" applyAlignment="1"/>
    <xf numFmtId="49" fontId="8" fillId="2" borderId="1" xfId="0" applyNumberFormat="1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left" vertical="top" wrapText="1"/>
    </xf>
    <xf numFmtId="49" fontId="8" fillId="0" borderId="1" xfId="4" applyNumberFormat="1" applyFont="1" applyBorder="1" applyAlignment="1">
      <alignment vertical="justify"/>
    </xf>
    <xf numFmtId="49" fontId="8" fillId="0" borderId="1" xfId="4" applyNumberFormat="1" applyFont="1" applyBorder="1" applyAlignment="1"/>
    <xf numFmtId="49" fontId="15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3" borderId="0" xfId="0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6" fillId="3" borderId="0" xfId="0" applyFont="1" applyFill="1"/>
    <xf numFmtId="0" fontId="10" fillId="0" borderId="0" xfId="0" applyFont="1" applyBorder="1"/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Border="1" applyAlignment="1"/>
    <xf numFmtId="0" fontId="10" fillId="0" borderId="0" xfId="0" applyFont="1" applyAlignment="1"/>
    <xf numFmtId="167" fontId="6" fillId="3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Border="1"/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/>
    </xf>
    <xf numFmtId="0" fontId="10" fillId="0" borderId="5" xfId="0" applyFont="1" applyBorder="1" applyAlignment="1">
      <alignment horizontal="justify"/>
    </xf>
    <xf numFmtId="0" fontId="10" fillId="0" borderId="0" xfId="0" applyFont="1" applyAlignment="1">
      <alignment horizontal="justify"/>
    </xf>
    <xf numFmtId="0" fontId="10" fillId="2" borderId="1" xfId="0" applyFont="1" applyFill="1" applyBorder="1" applyAlignment="1">
      <alignment wrapText="1"/>
    </xf>
    <xf numFmtId="0" fontId="10" fillId="0" borderId="1" xfId="4" applyFont="1" applyBorder="1" applyAlignment="1">
      <alignment horizontal="justify"/>
    </xf>
    <xf numFmtId="49" fontId="13" fillId="2" borderId="1" xfId="0" applyNumberFormat="1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horizontal="left" wrapText="1"/>
    </xf>
    <xf numFmtId="2" fontId="10" fillId="2" borderId="1" xfId="0" applyNumberFormat="1" applyFont="1" applyFill="1" applyBorder="1" applyAlignment="1">
      <alignment horizontal="left" wrapText="1"/>
    </xf>
    <xf numFmtId="0" fontId="20" fillId="3" borderId="0" xfId="0" applyFont="1" applyFill="1"/>
    <xf numFmtId="0" fontId="20" fillId="0" borderId="0" xfId="0" applyFont="1"/>
    <xf numFmtId="167" fontId="6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166" fontId="6" fillId="3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/>
    </xf>
    <xf numFmtId="166" fontId="10" fillId="0" borderId="1" xfId="0" applyNumberFormat="1" applyFont="1" applyBorder="1" applyAlignment="1">
      <alignment horizontal="right" vertical="center"/>
    </xf>
    <xf numFmtId="167" fontId="10" fillId="0" borderId="1" xfId="0" applyNumberFormat="1" applyFont="1" applyBorder="1" applyAlignment="1">
      <alignment horizontal="right" vertical="center"/>
    </xf>
    <xf numFmtId="166" fontId="10" fillId="3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 wrapText="1"/>
    </xf>
    <xf numFmtId="167" fontId="6" fillId="3" borderId="1" xfId="0" applyNumberFormat="1" applyFont="1" applyFill="1" applyBorder="1" applyAlignment="1">
      <alignment horizontal="right" vertical="center" wrapText="1"/>
    </xf>
    <xf numFmtId="167" fontId="12" fillId="3" borderId="1" xfId="0" applyNumberFormat="1" applyFont="1" applyFill="1" applyBorder="1" applyAlignment="1">
      <alignment horizontal="right" vertical="center" wrapText="1"/>
    </xf>
    <xf numFmtId="167" fontId="11" fillId="3" borderId="1" xfId="0" applyNumberFormat="1" applyFont="1" applyFill="1" applyBorder="1" applyAlignment="1">
      <alignment horizontal="right" vertical="center" wrapText="1"/>
    </xf>
    <xf numFmtId="166" fontId="11" fillId="3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/>
    </xf>
    <xf numFmtId="166" fontId="6" fillId="3" borderId="1" xfId="0" applyNumberFormat="1" applyFont="1" applyFill="1" applyBorder="1" applyAlignment="1">
      <alignment horizontal="right" vertical="center" wrapText="1"/>
    </xf>
    <xf numFmtId="166" fontId="6" fillId="0" borderId="1" xfId="0" applyNumberFormat="1" applyFont="1" applyBorder="1" applyAlignment="1">
      <alignment horizontal="right" vertical="center"/>
    </xf>
    <xf numFmtId="0" fontId="4" fillId="3" borderId="0" xfId="0" applyFont="1" applyFill="1"/>
    <xf numFmtId="0" fontId="0" fillId="3" borderId="0" xfId="0" applyFont="1" applyFill="1"/>
    <xf numFmtId="2" fontId="8" fillId="2" borderId="1" xfId="0" applyNumberFormat="1" applyFont="1" applyFill="1" applyBorder="1" applyAlignment="1">
      <alignment horizontal="left" vertical="top" wrapText="1"/>
    </xf>
    <xf numFmtId="166" fontId="10" fillId="3" borderId="1" xfId="0" applyNumberFormat="1" applyFont="1" applyFill="1" applyBorder="1" applyAlignment="1">
      <alignment horizontal="right" vertical="center" wrapText="1"/>
    </xf>
    <xf numFmtId="2" fontId="10" fillId="2" borderId="15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center" vertical="center" wrapText="1"/>
    </xf>
    <xf numFmtId="2" fontId="10" fillId="2" borderId="7" xfId="0" applyNumberFormat="1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2" fontId="10" fillId="2" borderId="11" xfId="0" applyNumberFormat="1" applyFont="1" applyFill="1" applyBorder="1" applyAlignment="1">
      <alignment horizontal="center" vertical="center"/>
    </xf>
    <xf numFmtId="2" fontId="10" fillId="2" borderId="12" xfId="0" applyNumberFormat="1" applyFont="1" applyFill="1" applyBorder="1" applyAlignment="1">
      <alignment horizontal="center" vertical="center"/>
    </xf>
    <xf numFmtId="2" fontId="10" fillId="2" borderId="13" xfId="0" applyNumberFormat="1" applyFont="1" applyFill="1" applyBorder="1" applyAlignment="1">
      <alignment horizontal="center" vertical="center"/>
    </xf>
    <xf numFmtId="2" fontId="10" fillId="2" borderId="2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2" fontId="10" fillId="2" borderId="11" xfId="0" applyNumberFormat="1" applyFont="1" applyFill="1" applyBorder="1" applyAlignment="1">
      <alignment horizontal="center" vertical="top"/>
    </xf>
    <xf numFmtId="2" fontId="10" fillId="2" borderId="13" xfId="0" applyNumberFormat="1" applyFont="1" applyFill="1" applyBorder="1" applyAlignment="1">
      <alignment horizontal="center" vertical="top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9" fillId="2" borderId="0" xfId="0" applyFont="1" applyFill="1" applyAlignment="1">
      <alignment horizontal="center" vertical="top" wrapText="1"/>
    </xf>
    <xf numFmtId="0" fontId="0" fillId="0" borderId="0" xfId="0" applyAlignment="1"/>
    <xf numFmtId="0" fontId="7" fillId="2" borderId="0" xfId="0" applyFont="1" applyFill="1" applyAlignment="1">
      <alignment horizontal="center" vertical="top"/>
    </xf>
    <xf numFmtId="0" fontId="4" fillId="0" borderId="0" xfId="0" applyFont="1" applyAlignment="1">
      <alignment horizontal="center"/>
    </xf>
  </cellXfs>
  <cellStyles count="10">
    <cellStyle name="xl23" xfId="7"/>
    <cellStyle name="xl27" xfId="9"/>
    <cellStyle name="Обычный" xfId="0" builtinId="0"/>
    <cellStyle name="Обычный 2" xfId="1"/>
    <cellStyle name="Обычный 3" xfId="2"/>
    <cellStyle name="Обычный 4" xfId="3"/>
    <cellStyle name="Обычный 5" xfId="8"/>
    <cellStyle name="Обычный_Лист1" xfId="4"/>
    <cellStyle name="Тысячи [0]_Лист1" xfId="5"/>
    <cellStyle name="Тысячи_Лист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zoomScale="80" zoomScaleNormal="80" zoomScaleSheetLayoutView="8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E3" sqref="E3:G3"/>
    </sheetView>
  </sheetViews>
  <sheetFormatPr defaultRowHeight="12.75" x14ac:dyDescent="0.2"/>
  <cols>
    <col min="1" max="1" width="29.7109375" customWidth="1"/>
    <col min="2" max="2" width="65.7109375" style="2" customWidth="1"/>
    <col min="3" max="3" width="15" style="2" customWidth="1"/>
    <col min="4" max="4" width="14.7109375" style="25" customWidth="1"/>
    <col min="5" max="5" width="14.5703125" style="3" customWidth="1"/>
    <col min="6" max="6" width="12.7109375" style="3" customWidth="1"/>
    <col min="7" max="7" width="12" style="3" customWidth="1"/>
    <col min="8" max="8" width="15.85546875" customWidth="1"/>
    <col min="9" max="9" width="12.42578125" customWidth="1"/>
  </cols>
  <sheetData>
    <row r="1" spans="1:7" ht="15.75" x14ac:dyDescent="0.25">
      <c r="C1" s="29"/>
      <c r="D1" s="30"/>
      <c r="E1" s="27"/>
      <c r="F1" s="83" t="s">
        <v>54</v>
      </c>
      <c r="G1" s="83"/>
    </row>
    <row r="2" spans="1:7" ht="15.75" x14ac:dyDescent="0.25">
      <c r="C2" s="84" t="s">
        <v>65</v>
      </c>
      <c r="D2" s="85"/>
      <c r="E2" s="85"/>
      <c r="F2" s="85"/>
      <c r="G2" s="85"/>
    </row>
    <row r="3" spans="1:7" ht="15.75" x14ac:dyDescent="0.25">
      <c r="C3" s="31"/>
      <c r="D3" s="32"/>
      <c r="E3" s="85" t="s">
        <v>90</v>
      </c>
      <c r="F3" s="85"/>
      <c r="G3" s="85"/>
    </row>
    <row r="5" spans="1:7" ht="19.5" customHeight="1" x14ac:dyDescent="0.2">
      <c r="A5" s="86" t="s">
        <v>66</v>
      </c>
      <c r="B5" s="87"/>
      <c r="C5" s="87"/>
      <c r="D5" s="87"/>
      <c r="E5" s="87"/>
      <c r="F5" s="87"/>
      <c r="G5" s="87"/>
    </row>
    <row r="6" spans="1:7" ht="15" x14ac:dyDescent="0.25">
      <c r="A6" s="4"/>
      <c r="B6" s="88" t="s">
        <v>88</v>
      </c>
      <c r="C6" s="89"/>
      <c r="D6" s="89"/>
      <c r="E6" s="89"/>
      <c r="F6" s="89"/>
      <c r="G6" s="5"/>
    </row>
    <row r="7" spans="1:7" ht="16.5" thickBot="1" x14ac:dyDescent="0.25">
      <c r="G7" s="27" t="s">
        <v>53</v>
      </c>
    </row>
    <row r="8" spans="1:7" ht="15.75" x14ac:dyDescent="0.2">
      <c r="A8" s="68" t="s">
        <v>0</v>
      </c>
      <c r="B8" s="70" t="s">
        <v>1</v>
      </c>
      <c r="C8" s="72" t="s">
        <v>55</v>
      </c>
      <c r="D8" s="73"/>
      <c r="E8" s="76" t="s">
        <v>56</v>
      </c>
      <c r="F8" s="77"/>
      <c r="G8" s="78"/>
    </row>
    <row r="9" spans="1:7" ht="15.75" customHeight="1" x14ac:dyDescent="0.2">
      <c r="A9" s="69"/>
      <c r="B9" s="71"/>
      <c r="C9" s="74"/>
      <c r="D9" s="75"/>
      <c r="E9" s="79" t="s">
        <v>89</v>
      </c>
      <c r="F9" s="81" t="s">
        <v>45</v>
      </c>
      <c r="G9" s="82"/>
    </row>
    <row r="10" spans="1:7" ht="47.25" customHeight="1" x14ac:dyDescent="0.2">
      <c r="A10" s="69"/>
      <c r="B10" s="71"/>
      <c r="C10" s="11" t="s">
        <v>2</v>
      </c>
      <c r="D10" s="26" t="s">
        <v>3</v>
      </c>
      <c r="E10" s="80"/>
      <c r="F10" s="10" t="s">
        <v>32</v>
      </c>
      <c r="G10" s="10" t="s">
        <v>33</v>
      </c>
    </row>
    <row r="11" spans="1:7" ht="15.75" customHeight="1" x14ac:dyDescent="0.25">
      <c r="A11" s="18" t="s">
        <v>4</v>
      </c>
      <c r="B11" s="35" t="s">
        <v>5</v>
      </c>
      <c r="C11" s="49">
        <f>C12+C19+C21+C24+C26+C31</f>
        <v>715</v>
      </c>
      <c r="D11" s="49">
        <f t="shared" ref="D11:E11" si="0">D12+D19+D21+D24+D26+D31</f>
        <v>760</v>
      </c>
      <c r="E11" s="49">
        <f t="shared" si="0"/>
        <v>635.25399999999991</v>
      </c>
      <c r="F11" s="50">
        <f t="shared" ref="F11:F23" si="1">E11/C11*100</f>
        <v>88.846713286713282</v>
      </c>
      <c r="G11" s="50">
        <f t="shared" ref="G11:G23" si="2">E11/D11*100</f>
        <v>83.586052631578937</v>
      </c>
    </row>
    <row r="12" spans="1:7" ht="15.75" customHeight="1" x14ac:dyDescent="0.25">
      <c r="A12" s="18" t="s">
        <v>6</v>
      </c>
      <c r="B12" s="36" t="s">
        <v>7</v>
      </c>
      <c r="C12" s="49">
        <f t="shared" ref="C12:E13" si="3">C13</f>
        <v>410</v>
      </c>
      <c r="D12" s="49">
        <f t="shared" si="3"/>
        <v>410</v>
      </c>
      <c r="E12" s="49">
        <f t="shared" si="3"/>
        <v>358.75399999999996</v>
      </c>
      <c r="F12" s="51">
        <f t="shared" si="1"/>
        <v>87.500975609756097</v>
      </c>
      <c r="G12" s="51">
        <f t="shared" si="2"/>
        <v>87.500975609756097</v>
      </c>
    </row>
    <row r="13" spans="1:7" ht="15.75" customHeight="1" x14ac:dyDescent="0.25">
      <c r="A13" s="19" t="s">
        <v>8</v>
      </c>
      <c r="B13" s="35" t="s">
        <v>9</v>
      </c>
      <c r="C13" s="49">
        <f>C14</f>
        <v>410</v>
      </c>
      <c r="D13" s="49">
        <f>D14</f>
        <v>410</v>
      </c>
      <c r="E13" s="49">
        <f t="shared" si="3"/>
        <v>358.75399999999996</v>
      </c>
      <c r="F13" s="51">
        <f t="shared" si="1"/>
        <v>87.500975609756097</v>
      </c>
      <c r="G13" s="51">
        <f t="shared" si="2"/>
        <v>87.500975609756097</v>
      </c>
    </row>
    <row r="14" spans="1:7" ht="47.25" customHeight="1" x14ac:dyDescent="0.25">
      <c r="A14" s="19" t="s">
        <v>8</v>
      </c>
      <c r="B14" s="37" t="s">
        <v>10</v>
      </c>
      <c r="C14" s="52">
        <f>C15+C16+C17+C18</f>
        <v>410</v>
      </c>
      <c r="D14" s="52">
        <f>D15+D16+D17+D18</f>
        <v>410</v>
      </c>
      <c r="E14" s="52">
        <f>E15+E16+E17+E18</f>
        <v>358.75399999999996</v>
      </c>
      <c r="F14" s="53">
        <f t="shared" si="1"/>
        <v>87.500975609756097</v>
      </c>
      <c r="G14" s="53">
        <f t="shared" si="2"/>
        <v>87.500975609756097</v>
      </c>
    </row>
    <row r="15" spans="1:7" ht="81.75" customHeight="1" x14ac:dyDescent="0.25">
      <c r="A15" s="19" t="s">
        <v>46</v>
      </c>
      <c r="B15" s="38" t="s">
        <v>47</v>
      </c>
      <c r="C15" s="52">
        <v>410</v>
      </c>
      <c r="D15" s="52">
        <v>410</v>
      </c>
      <c r="E15" s="52">
        <v>356.9</v>
      </c>
      <c r="F15" s="53">
        <f t="shared" si="1"/>
        <v>87.048780487804876</v>
      </c>
      <c r="G15" s="53">
        <f t="shared" si="2"/>
        <v>87.048780487804876</v>
      </c>
    </row>
    <row r="16" spans="1:7" ht="110.25" customHeight="1" x14ac:dyDescent="0.25">
      <c r="A16" s="19" t="s">
        <v>48</v>
      </c>
      <c r="B16" s="39" t="s">
        <v>49</v>
      </c>
      <c r="C16" s="52">
        <v>0</v>
      </c>
      <c r="D16" s="52">
        <v>0</v>
      </c>
      <c r="E16" s="54">
        <v>5.3999999999999999E-2</v>
      </c>
      <c r="F16" s="55" t="e">
        <f t="shared" si="1"/>
        <v>#DIV/0!</v>
      </c>
      <c r="G16" s="55" t="e">
        <f t="shared" si="2"/>
        <v>#DIV/0!</v>
      </c>
    </row>
    <row r="17" spans="1:7" ht="47.25" customHeight="1" x14ac:dyDescent="0.25">
      <c r="A17" s="19" t="s">
        <v>50</v>
      </c>
      <c r="B17" s="40" t="s">
        <v>51</v>
      </c>
      <c r="C17" s="52"/>
      <c r="D17" s="52"/>
      <c r="E17" s="54">
        <v>1.8</v>
      </c>
      <c r="F17" s="53" t="e">
        <f t="shared" si="1"/>
        <v>#DIV/0!</v>
      </c>
      <c r="G17" s="53" t="e">
        <f t="shared" si="2"/>
        <v>#DIV/0!</v>
      </c>
    </row>
    <row r="18" spans="1:7" ht="97.5" customHeight="1" x14ac:dyDescent="0.25">
      <c r="A18" s="19" t="s">
        <v>11</v>
      </c>
      <c r="B18" s="41" t="s">
        <v>52</v>
      </c>
      <c r="C18" s="52"/>
      <c r="D18" s="52"/>
      <c r="E18" s="54">
        <v>0</v>
      </c>
      <c r="F18" s="53" t="e">
        <f t="shared" si="1"/>
        <v>#DIV/0!</v>
      </c>
      <c r="G18" s="53" t="e">
        <f t="shared" si="2"/>
        <v>#DIV/0!</v>
      </c>
    </row>
    <row r="19" spans="1:7" s="24" customFormat="1" ht="15.75" customHeight="1" x14ac:dyDescent="0.25">
      <c r="A19" s="23" t="s">
        <v>12</v>
      </c>
      <c r="B19" s="36" t="s">
        <v>13</v>
      </c>
      <c r="C19" s="49">
        <f>C20</f>
        <v>1</v>
      </c>
      <c r="D19" s="49">
        <f t="shared" ref="D19:E19" si="4">D20</f>
        <v>1</v>
      </c>
      <c r="E19" s="49">
        <f t="shared" si="4"/>
        <v>1.4</v>
      </c>
      <c r="F19" s="51">
        <f t="shared" si="1"/>
        <v>140</v>
      </c>
      <c r="G19" s="51">
        <f t="shared" si="2"/>
        <v>140</v>
      </c>
    </row>
    <row r="20" spans="1:7" ht="15.75" customHeight="1" x14ac:dyDescent="0.25">
      <c r="A20" s="19" t="s">
        <v>14</v>
      </c>
      <c r="B20" s="42" t="s">
        <v>15</v>
      </c>
      <c r="C20" s="56">
        <v>1</v>
      </c>
      <c r="D20" s="56">
        <v>1</v>
      </c>
      <c r="E20" s="54">
        <v>1.4</v>
      </c>
      <c r="F20" s="53">
        <f t="shared" si="1"/>
        <v>140</v>
      </c>
      <c r="G20" s="53">
        <f t="shared" si="2"/>
        <v>140</v>
      </c>
    </row>
    <row r="21" spans="1:7" ht="15.75" customHeight="1" x14ac:dyDescent="0.25">
      <c r="A21" s="20" t="s">
        <v>16</v>
      </c>
      <c r="B21" s="36" t="s">
        <v>17</v>
      </c>
      <c r="C21" s="57">
        <f>SUM(C22:C23)</f>
        <v>260</v>
      </c>
      <c r="D21" s="57">
        <v>260</v>
      </c>
      <c r="E21" s="57">
        <f t="shared" ref="E21" si="5">SUM(E22:E23)</f>
        <v>173.29999999999998</v>
      </c>
      <c r="F21" s="51">
        <f t="shared" si="1"/>
        <v>66.653846153846146</v>
      </c>
      <c r="G21" s="51">
        <f t="shared" si="2"/>
        <v>66.653846153846146</v>
      </c>
    </row>
    <row r="22" spans="1:7" ht="47.25" customHeight="1" x14ac:dyDescent="0.25">
      <c r="A22" s="21" t="s">
        <v>18</v>
      </c>
      <c r="B22" s="43" t="s">
        <v>19</v>
      </c>
      <c r="C22" s="56">
        <v>40</v>
      </c>
      <c r="D22" s="56">
        <v>40</v>
      </c>
      <c r="E22" s="56">
        <v>11.6</v>
      </c>
      <c r="F22" s="51">
        <f t="shared" si="1"/>
        <v>28.999999999999996</v>
      </c>
      <c r="G22" s="51">
        <f t="shared" si="2"/>
        <v>28.999999999999996</v>
      </c>
    </row>
    <row r="23" spans="1:7" ht="15.75" customHeight="1" x14ac:dyDescent="0.25">
      <c r="A23" s="22" t="s">
        <v>20</v>
      </c>
      <c r="B23" s="7" t="s">
        <v>21</v>
      </c>
      <c r="C23" s="56">
        <v>220</v>
      </c>
      <c r="D23" s="56">
        <v>218.8</v>
      </c>
      <c r="E23" s="56">
        <v>161.69999999999999</v>
      </c>
      <c r="F23" s="51">
        <f t="shared" si="1"/>
        <v>73.5</v>
      </c>
      <c r="G23" s="51">
        <f t="shared" si="2"/>
        <v>73.90310786106032</v>
      </c>
    </row>
    <row r="24" spans="1:7" ht="15.75" customHeight="1" x14ac:dyDescent="0.25">
      <c r="A24" s="20" t="s">
        <v>22</v>
      </c>
      <c r="B24" s="36" t="s">
        <v>23</v>
      </c>
      <c r="C24" s="49">
        <f>C25</f>
        <v>4</v>
      </c>
      <c r="D24" s="49">
        <f t="shared" ref="D24:E24" si="6">D25</f>
        <v>4</v>
      </c>
      <c r="E24" s="49">
        <f t="shared" si="6"/>
        <v>1.1000000000000001</v>
      </c>
      <c r="F24" s="51">
        <f>E24/C24*100</f>
        <v>27.500000000000004</v>
      </c>
      <c r="G24" s="51">
        <f t="shared" ref="G24" si="7">E24/D24*100</f>
        <v>27.500000000000004</v>
      </c>
    </row>
    <row r="25" spans="1:7" ht="63" customHeight="1" x14ac:dyDescent="0.25">
      <c r="A25" s="19" t="s">
        <v>27</v>
      </c>
      <c r="B25" s="37" t="s">
        <v>28</v>
      </c>
      <c r="C25" s="56">
        <v>4</v>
      </c>
      <c r="D25" s="56">
        <v>4</v>
      </c>
      <c r="E25" s="56">
        <v>1.1000000000000001</v>
      </c>
      <c r="F25" s="51">
        <f>E25/C25*100</f>
        <v>27.500000000000004</v>
      </c>
      <c r="G25" s="51">
        <f t="shared" ref="G25" si="8">E25/D25*100</f>
        <v>27.500000000000004</v>
      </c>
    </row>
    <row r="26" spans="1:7" ht="47.25" customHeight="1" x14ac:dyDescent="0.25">
      <c r="A26" s="20" t="s">
        <v>24</v>
      </c>
      <c r="B26" s="35" t="s">
        <v>25</v>
      </c>
      <c r="C26" s="49">
        <f>SUM(C27+C29)</f>
        <v>40</v>
      </c>
      <c r="D26" s="49">
        <f t="shared" ref="D26:E26" si="9">SUM(D27+D29)</f>
        <v>85</v>
      </c>
      <c r="E26" s="49">
        <f t="shared" si="9"/>
        <v>100.69999999999999</v>
      </c>
      <c r="F26" s="51">
        <f>E26/C26*100</f>
        <v>251.74999999999997</v>
      </c>
      <c r="G26" s="51">
        <f>E26/D26*100</f>
        <v>118.4705882352941</v>
      </c>
    </row>
    <row r="27" spans="1:7" ht="31.5" customHeight="1" x14ac:dyDescent="0.25">
      <c r="A27" s="19" t="s">
        <v>26</v>
      </c>
      <c r="B27" s="37" t="s">
        <v>29</v>
      </c>
      <c r="C27" s="52">
        <f>C28</f>
        <v>20</v>
      </c>
      <c r="D27" s="52">
        <f t="shared" ref="D27:E27" si="10">D28</f>
        <v>45</v>
      </c>
      <c r="E27" s="52">
        <f t="shared" si="10"/>
        <v>52.3</v>
      </c>
      <c r="F27" s="55">
        <f>E27/C27*100</f>
        <v>261.5</v>
      </c>
      <c r="G27" s="55">
        <f>E27/D27*100</f>
        <v>116.22222222222223</v>
      </c>
    </row>
    <row r="28" spans="1:7" ht="78.75" customHeight="1" x14ac:dyDescent="0.25">
      <c r="A28" s="19" t="s">
        <v>67</v>
      </c>
      <c r="B28" s="43" t="s">
        <v>68</v>
      </c>
      <c r="C28" s="52">
        <v>20</v>
      </c>
      <c r="D28" s="52">
        <v>45</v>
      </c>
      <c r="E28" s="52">
        <v>52.3</v>
      </c>
      <c r="F28" s="55">
        <f>E28/C28*100</f>
        <v>261.5</v>
      </c>
      <c r="G28" s="55">
        <f>E28/D28*100</f>
        <v>116.22222222222223</v>
      </c>
    </row>
    <row r="29" spans="1:7" ht="31.5" customHeight="1" x14ac:dyDescent="0.25">
      <c r="A29" s="19" t="s">
        <v>30</v>
      </c>
      <c r="B29" s="37" t="s">
        <v>31</v>
      </c>
      <c r="C29" s="52">
        <f>C30</f>
        <v>20</v>
      </c>
      <c r="D29" s="52">
        <f t="shared" ref="D29:E29" si="11">D30</f>
        <v>40</v>
      </c>
      <c r="E29" s="52">
        <f>E30</f>
        <v>48.4</v>
      </c>
      <c r="F29" s="55">
        <f t="shared" ref="F29:F30" si="12">E29/C29*100</f>
        <v>242</v>
      </c>
      <c r="G29" s="55">
        <f t="shared" ref="G29:G30" si="13">E29/D29*100</f>
        <v>121</v>
      </c>
    </row>
    <row r="30" spans="1:7" ht="78.75" customHeight="1" x14ac:dyDescent="0.25">
      <c r="A30" s="19" t="s">
        <v>69</v>
      </c>
      <c r="B30" s="43" t="s">
        <v>70</v>
      </c>
      <c r="C30" s="52">
        <v>20</v>
      </c>
      <c r="D30" s="52">
        <v>40</v>
      </c>
      <c r="E30" s="52">
        <v>48.4</v>
      </c>
      <c r="F30" s="55">
        <f t="shared" si="12"/>
        <v>242</v>
      </c>
      <c r="G30" s="55">
        <f t="shared" si="13"/>
        <v>121</v>
      </c>
    </row>
    <row r="31" spans="1:7" ht="15.75" customHeight="1" x14ac:dyDescent="0.25">
      <c r="A31" s="13" t="s">
        <v>34</v>
      </c>
      <c r="B31" s="44" t="s">
        <v>35</v>
      </c>
      <c r="C31" s="59"/>
      <c r="D31" s="59"/>
      <c r="E31" s="59">
        <f>E32</f>
        <v>0</v>
      </c>
      <c r="F31" s="60"/>
      <c r="G31" s="60"/>
    </row>
    <row r="32" spans="1:7" ht="31.5" customHeight="1" x14ac:dyDescent="0.25">
      <c r="A32" s="12" t="s">
        <v>71</v>
      </c>
      <c r="B32" s="38" t="s">
        <v>72</v>
      </c>
      <c r="C32" s="59"/>
      <c r="D32" s="59"/>
      <c r="E32" s="56"/>
      <c r="F32" s="55" t="e">
        <f>E32/C32*100</f>
        <v>#DIV/0!</v>
      </c>
      <c r="G32" s="55" t="e">
        <f>E32/D32*100</f>
        <v>#DIV/0!</v>
      </c>
    </row>
    <row r="33" spans="1:10" ht="15.75" customHeight="1" x14ac:dyDescent="0.25">
      <c r="A33" s="14" t="s">
        <v>36</v>
      </c>
      <c r="B33" s="45" t="s">
        <v>37</v>
      </c>
      <c r="C33" s="57">
        <f>C34</f>
        <v>9098.5999999999985</v>
      </c>
      <c r="D33" s="57">
        <f t="shared" ref="D33:E33" si="14">D34</f>
        <v>10491.599999999999</v>
      </c>
      <c r="E33" s="57">
        <f t="shared" si="14"/>
        <v>8628.5</v>
      </c>
      <c r="F33" s="61">
        <f t="shared" ref="F33" si="15">E33/C33*100</f>
        <v>94.83327105268944</v>
      </c>
      <c r="G33" s="61">
        <f t="shared" ref="G33:G43" si="16">E33/D33*100</f>
        <v>82.241984063441237</v>
      </c>
    </row>
    <row r="34" spans="1:10" ht="31.5" customHeight="1" x14ac:dyDescent="0.25">
      <c r="A34" s="14" t="s">
        <v>38</v>
      </c>
      <c r="B34" s="45" t="s">
        <v>39</v>
      </c>
      <c r="C34" s="57">
        <f>C35+C39+C42+C44</f>
        <v>9098.5999999999985</v>
      </c>
      <c r="D34" s="57">
        <f>D35+D39+D42+D44+D36</f>
        <v>10491.599999999999</v>
      </c>
      <c r="E34" s="57">
        <f>E35+E39+E42+E44+E36</f>
        <v>8628.5</v>
      </c>
      <c r="F34" s="60">
        <f>E34/C34*100</f>
        <v>94.83327105268944</v>
      </c>
      <c r="G34" s="60">
        <f t="shared" si="16"/>
        <v>82.241984063441237</v>
      </c>
    </row>
    <row r="35" spans="1:10" ht="31.5" customHeight="1" x14ac:dyDescent="0.25">
      <c r="A35" s="14" t="s">
        <v>60</v>
      </c>
      <c r="B35" s="45" t="s">
        <v>40</v>
      </c>
      <c r="C35" s="57">
        <f>C38</f>
        <v>4604.7</v>
      </c>
      <c r="D35" s="57">
        <f t="shared" ref="D35:E35" si="17">D38</f>
        <v>4604.7</v>
      </c>
      <c r="E35" s="57">
        <f t="shared" si="17"/>
        <v>3397.6</v>
      </c>
      <c r="F35" s="60">
        <f t="shared" ref="F35:F43" si="18">E35/C35*100</f>
        <v>73.785480052989342</v>
      </c>
      <c r="G35" s="62">
        <f t="shared" si="16"/>
        <v>73.785480052989342</v>
      </c>
    </row>
    <row r="36" spans="1:10" ht="31.5" customHeight="1" x14ac:dyDescent="0.25">
      <c r="A36" s="14" t="s">
        <v>85</v>
      </c>
      <c r="B36" s="45" t="s">
        <v>86</v>
      </c>
      <c r="C36" s="57"/>
      <c r="D36" s="57">
        <f>SUM(D37)</f>
        <v>1169.3</v>
      </c>
      <c r="E36" s="57">
        <f>SUM(E37)</f>
        <v>984.2</v>
      </c>
      <c r="F36" s="60" t="e">
        <f t="shared" ref="F36:F37" si="19">E36/C36*100</f>
        <v>#DIV/0!</v>
      </c>
      <c r="G36" s="62">
        <f t="shared" ref="G36:G37" si="20">E36/D36*100</f>
        <v>84.1700162490379</v>
      </c>
    </row>
    <row r="37" spans="1:10" ht="31.5" customHeight="1" x14ac:dyDescent="0.25">
      <c r="A37" s="66" t="s">
        <v>85</v>
      </c>
      <c r="B37" s="46" t="s">
        <v>87</v>
      </c>
      <c r="C37" s="57"/>
      <c r="D37" s="56">
        <v>1169.3</v>
      </c>
      <c r="E37" s="56">
        <v>984.2</v>
      </c>
      <c r="F37" s="55" t="e">
        <f t="shared" si="19"/>
        <v>#DIV/0!</v>
      </c>
      <c r="G37" s="67">
        <f t="shared" si="20"/>
        <v>84.1700162490379</v>
      </c>
    </row>
    <row r="38" spans="1:10" ht="31.5" customHeight="1" x14ac:dyDescent="0.25">
      <c r="A38" s="15" t="s">
        <v>73</v>
      </c>
      <c r="B38" s="46" t="s">
        <v>74</v>
      </c>
      <c r="C38" s="58">
        <v>4604.7</v>
      </c>
      <c r="D38" s="58">
        <v>4604.7</v>
      </c>
      <c r="E38" s="58">
        <v>3397.6</v>
      </c>
      <c r="F38" s="55">
        <f t="shared" si="18"/>
        <v>73.785480052989342</v>
      </c>
      <c r="G38" s="55">
        <f t="shared" si="16"/>
        <v>73.785480052989342</v>
      </c>
    </row>
    <row r="39" spans="1:10" ht="31.5" customHeight="1" x14ac:dyDescent="0.25">
      <c r="A39" s="16" t="s">
        <v>61</v>
      </c>
      <c r="B39" s="8" t="s">
        <v>41</v>
      </c>
      <c r="C39" s="57">
        <f>C40</f>
        <v>0</v>
      </c>
      <c r="D39" s="57">
        <f t="shared" ref="D39:E39" si="21">D40</f>
        <v>0</v>
      </c>
      <c r="E39" s="57">
        <f t="shared" si="21"/>
        <v>0</v>
      </c>
      <c r="F39" s="55" t="e">
        <f t="shared" si="18"/>
        <v>#DIV/0!</v>
      </c>
      <c r="G39" s="55" t="e">
        <f t="shared" si="16"/>
        <v>#DIV/0!</v>
      </c>
    </row>
    <row r="40" spans="1:10" s="1" customFormat="1" ht="30" customHeight="1" x14ac:dyDescent="0.25">
      <c r="A40" s="16" t="s">
        <v>64</v>
      </c>
      <c r="B40" s="8" t="s">
        <v>42</v>
      </c>
      <c r="C40" s="57">
        <f>C41</f>
        <v>0</v>
      </c>
      <c r="D40" s="57">
        <f t="shared" ref="D40:E40" si="22">D41</f>
        <v>0</v>
      </c>
      <c r="E40" s="57">
        <f t="shared" si="22"/>
        <v>0</v>
      </c>
      <c r="F40" s="60" t="e">
        <f t="shared" si="18"/>
        <v>#DIV/0!</v>
      </c>
      <c r="G40" s="60" t="e">
        <f t="shared" si="16"/>
        <v>#DIV/0!</v>
      </c>
    </row>
    <row r="41" spans="1:10" s="1" customFormat="1" ht="31.5" customHeight="1" x14ac:dyDescent="0.25">
      <c r="A41" s="15" t="s">
        <v>75</v>
      </c>
      <c r="B41" s="9" t="s">
        <v>76</v>
      </c>
      <c r="C41" s="57"/>
      <c r="D41" s="57">
        <v>0</v>
      </c>
      <c r="E41" s="57"/>
      <c r="F41" s="60" t="e">
        <f t="shared" ref="F41" si="23">E41/C41*100</f>
        <v>#DIV/0!</v>
      </c>
      <c r="G41" s="60" t="e">
        <f t="shared" ref="G41" si="24">E41/D41*100</f>
        <v>#DIV/0!</v>
      </c>
    </row>
    <row r="42" spans="1:10" ht="31.5" customHeight="1" x14ac:dyDescent="0.25">
      <c r="A42" s="16" t="s">
        <v>63</v>
      </c>
      <c r="B42" s="45" t="s">
        <v>43</v>
      </c>
      <c r="C42" s="57">
        <f>C43</f>
        <v>177.5</v>
      </c>
      <c r="D42" s="57">
        <f t="shared" ref="D42:E42" si="25">D43</f>
        <v>177.5</v>
      </c>
      <c r="E42" s="57">
        <f t="shared" si="25"/>
        <v>133.1</v>
      </c>
      <c r="F42" s="51">
        <f t="shared" si="18"/>
        <v>74.985915492957744</v>
      </c>
      <c r="G42" s="51">
        <f t="shared" si="16"/>
        <v>74.985915492957744</v>
      </c>
    </row>
    <row r="43" spans="1:10" s="48" customFormat="1" ht="45.75" customHeight="1" x14ac:dyDescent="0.25">
      <c r="A43" s="16" t="s">
        <v>77</v>
      </c>
      <c r="B43" s="8" t="s">
        <v>78</v>
      </c>
      <c r="C43" s="57">
        <v>177.5</v>
      </c>
      <c r="D43" s="57">
        <v>177.5</v>
      </c>
      <c r="E43" s="57">
        <v>133.1</v>
      </c>
      <c r="F43" s="51">
        <f t="shared" si="18"/>
        <v>74.985915492957744</v>
      </c>
      <c r="G43" s="51">
        <f t="shared" si="16"/>
        <v>74.985915492957744</v>
      </c>
      <c r="H43" s="47"/>
      <c r="I43" s="47"/>
      <c r="J43" s="47"/>
    </row>
    <row r="44" spans="1:10" s="1" customFormat="1" ht="21" customHeight="1" x14ac:dyDescent="0.25">
      <c r="A44" s="16" t="s">
        <v>62</v>
      </c>
      <c r="B44" s="8" t="s">
        <v>57</v>
      </c>
      <c r="C44" s="57">
        <f>C45+C47</f>
        <v>4316.3999999999996</v>
      </c>
      <c r="D44" s="57">
        <f>D45+D47+D46</f>
        <v>4540.1000000000004</v>
      </c>
      <c r="E44" s="57">
        <f>E45+E47+E46</f>
        <v>4113.6000000000004</v>
      </c>
      <c r="F44" s="51">
        <f t="shared" ref="F44" si="26">E44/C44*100</f>
        <v>95.301640255768717</v>
      </c>
      <c r="G44" s="51">
        <f t="shared" ref="G44" si="27">E44/D44*100</f>
        <v>90.605933790004627</v>
      </c>
      <c r="H44" s="64"/>
      <c r="I44" s="28"/>
      <c r="J44" s="64"/>
    </row>
    <row r="45" spans="1:10" s="6" customFormat="1" ht="88.5" customHeight="1" x14ac:dyDescent="0.25">
      <c r="A45" s="15" t="s">
        <v>79</v>
      </c>
      <c r="B45" s="9" t="s">
        <v>80</v>
      </c>
      <c r="C45" s="56">
        <v>1262.0999999999999</v>
      </c>
      <c r="D45" s="56">
        <v>1399.7</v>
      </c>
      <c r="E45" s="56">
        <v>1021.7</v>
      </c>
      <c r="F45" s="55">
        <f t="shared" ref="F45:F46" si="28">E45/C45*100</f>
        <v>80.952380952380963</v>
      </c>
      <c r="G45" s="55">
        <f t="shared" ref="G45:G46" si="29">E45/D45*100</f>
        <v>72.994213045652643</v>
      </c>
      <c r="H45" s="65"/>
      <c r="I45" s="65"/>
      <c r="J45" s="65"/>
    </row>
    <row r="46" spans="1:10" s="6" customFormat="1" ht="88.5" customHeight="1" x14ac:dyDescent="0.25">
      <c r="A46" s="15" t="s">
        <v>81</v>
      </c>
      <c r="B46" s="9" t="s">
        <v>82</v>
      </c>
      <c r="C46" s="56">
        <v>0</v>
      </c>
      <c r="D46" s="56">
        <v>86.1</v>
      </c>
      <c r="E46" s="56">
        <v>40</v>
      </c>
      <c r="F46" s="55" t="e">
        <f t="shared" si="28"/>
        <v>#DIV/0!</v>
      </c>
      <c r="G46" s="55">
        <f t="shared" si="29"/>
        <v>46.457607433217191</v>
      </c>
      <c r="H46" s="65"/>
      <c r="I46" s="65"/>
      <c r="J46" s="65"/>
    </row>
    <row r="47" spans="1:10" s="6" customFormat="1" ht="86.25" customHeight="1" x14ac:dyDescent="0.25">
      <c r="A47" s="15" t="s">
        <v>83</v>
      </c>
      <c r="B47" s="9" t="s">
        <v>84</v>
      </c>
      <c r="C47" s="56">
        <v>3054.3</v>
      </c>
      <c r="D47" s="56">
        <v>3054.3</v>
      </c>
      <c r="E47" s="56">
        <v>3051.9</v>
      </c>
      <c r="F47" s="55">
        <f t="shared" ref="F47" si="30">E47/C47*100</f>
        <v>99.921422257145665</v>
      </c>
      <c r="G47" s="55">
        <f t="shared" ref="G47" si="31">E47/D47*100</f>
        <v>99.921422257145665</v>
      </c>
      <c r="H47" s="65"/>
      <c r="I47" s="65"/>
      <c r="J47" s="65"/>
    </row>
    <row r="48" spans="1:10" s="1" customFormat="1" ht="51" hidden="1" customHeight="1" x14ac:dyDescent="0.25">
      <c r="A48" s="16" t="s">
        <v>58</v>
      </c>
      <c r="B48" s="8" t="s">
        <v>59</v>
      </c>
      <c r="C48" s="57"/>
      <c r="D48" s="57"/>
      <c r="E48" s="57"/>
      <c r="F48" s="55" t="e">
        <f t="shared" ref="F48" si="32">E48/C48*100</f>
        <v>#DIV/0!</v>
      </c>
      <c r="G48" s="55" t="e">
        <f t="shared" ref="G48" si="33">E48/D48*100</f>
        <v>#DIV/0!</v>
      </c>
      <c r="H48" s="64"/>
      <c r="I48" s="64"/>
      <c r="J48" s="64"/>
    </row>
    <row r="49" spans="1:7" ht="15.75" customHeight="1" x14ac:dyDescent="0.25">
      <c r="A49" s="17"/>
      <c r="B49" s="45" t="s">
        <v>44</v>
      </c>
      <c r="C49" s="57">
        <f>C33+C11</f>
        <v>9813.5999999999985</v>
      </c>
      <c r="D49" s="57">
        <f>D33+D11</f>
        <v>11251.599999999999</v>
      </c>
      <c r="E49" s="57">
        <f>E33+E11</f>
        <v>9263.7540000000008</v>
      </c>
      <c r="F49" s="63">
        <f>E49/C49*100</f>
        <v>94.397101980924461</v>
      </c>
      <c r="G49" s="63">
        <f>E49/D49*100</f>
        <v>82.332770450424846</v>
      </c>
    </row>
    <row r="50" spans="1:7" ht="15.75" x14ac:dyDescent="0.2">
      <c r="C50" s="33"/>
      <c r="D50" s="33"/>
      <c r="E50" s="33"/>
      <c r="F50" s="34"/>
    </row>
  </sheetData>
  <autoFilter ref="A8:B49"/>
  <mergeCells count="11">
    <mergeCell ref="F1:G1"/>
    <mergeCell ref="C2:G2"/>
    <mergeCell ref="E3:G3"/>
    <mergeCell ref="A5:G5"/>
    <mergeCell ref="B6:F6"/>
    <mergeCell ref="A8:A10"/>
    <mergeCell ref="B8:B10"/>
    <mergeCell ref="C8:D9"/>
    <mergeCell ref="E8:G8"/>
    <mergeCell ref="E9:E10"/>
    <mergeCell ref="F9:G9"/>
  </mergeCells>
  <pageMargins left="0.59055118110236227" right="0.39370078740157483" top="0.59055118110236227" bottom="0.59055118110236227" header="0.31496062992125984" footer="0.31496062992125984"/>
  <pageSetup paperSize="9" scale="55" fitToHeight="1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Комитет по финансам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adm-d</cp:lastModifiedBy>
  <cp:lastPrinted>2021-07-15T06:28:25Z</cp:lastPrinted>
  <dcterms:created xsi:type="dcterms:W3CDTF">2006-09-01T05:42:51Z</dcterms:created>
  <dcterms:modified xsi:type="dcterms:W3CDTF">2023-11-16T02:08:39Z</dcterms:modified>
</cp:coreProperties>
</file>